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3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2" i="12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1" i="12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U40" i="12" s="1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M56" i="12" s="1"/>
  <c r="I56" i="12"/>
  <c r="K56" i="12"/>
  <c r="O56" i="12"/>
  <c r="O55" i="12" s="1"/>
  <c r="Q56" i="12"/>
  <c r="Q55" i="12" s="1"/>
  <c r="U56" i="12"/>
  <c r="U55" i="12" s="1"/>
  <c r="G57" i="12"/>
  <c r="G55" i="12" s="1"/>
  <c r="I52" i="1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Q60" i="12"/>
  <c r="G61" i="12"/>
  <c r="M61" i="12" s="1"/>
  <c r="M60" i="12" s="1"/>
  <c r="I61" i="12"/>
  <c r="I60" i="12" s="1"/>
  <c r="K61" i="12"/>
  <c r="K60" i="12" s="1"/>
  <c r="O61" i="12"/>
  <c r="O60" i="12" s="1"/>
  <c r="Q61" i="12"/>
  <c r="U61" i="12"/>
  <c r="U60" i="12" s="1"/>
  <c r="I20" i="1"/>
  <c r="I18" i="1"/>
  <c r="I16" i="1"/>
  <c r="G27" i="1"/>
  <c r="J28" i="1"/>
  <c r="J26" i="1"/>
  <c r="G38" i="1"/>
  <c r="F38" i="1"/>
  <c r="J23" i="1"/>
  <c r="J24" i="1"/>
  <c r="J25" i="1"/>
  <c r="J27" i="1"/>
  <c r="E24" i="1"/>
  <c r="E26" i="1"/>
  <c r="I50" i="12" l="1"/>
  <c r="F40" i="1"/>
  <c r="G23" i="1" s="1"/>
  <c r="G24" i="1" s="1"/>
  <c r="M50" i="12"/>
  <c r="G60" i="12"/>
  <c r="I53" i="1" s="1"/>
  <c r="I19" i="1" s="1"/>
  <c r="K55" i="12"/>
  <c r="U50" i="12"/>
  <c r="U17" i="12"/>
  <c r="U8" i="12"/>
  <c r="O8" i="12"/>
  <c r="Q31" i="12"/>
  <c r="I31" i="12"/>
  <c r="K8" i="12"/>
  <c r="Q50" i="12"/>
  <c r="O50" i="12"/>
  <c r="Q40" i="12"/>
  <c r="K31" i="12"/>
  <c r="G31" i="12"/>
  <c r="I49" i="1" s="1"/>
  <c r="I8" i="12"/>
  <c r="K50" i="12"/>
  <c r="G8" i="12"/>
  <c r="O40" i="12"/>
  <c r="AD63" i="12"/>
  <c r="G39" i="1" s="1"/>
  <c r="G40" i="1" s="1"/>
  <c r="G25" i="1" s="1"/>
  <c r="G26" i="1" s="1"/>
  <c r="K40" i="12"/>
  <c r="U31" i="12"/>
  <c r="K17" i="12"/>
  <c r="G50" i="12"/>
  <c r="I51" i="1" s="1"/>
  <c r="I40" i="12"/>
  <c r="I17" i="12"/>
  <c r="I55" i="12"/>
  <c r="G40" i="12"/>
  <c r="I50" i="1" s="1"/>
  <c r="O31" i="12"/>
  <c r="Q17" i="12"/>
  <c r="O17" i="12"/>
  <c r="Q8" i="12"/>
  <c r="M17" i="12"/>
  <c r="G17" i="12"/>
  <c r="I48" i="1" s="1"/>
  <c r="M32" i="12"/>
  <c r="M31" i="12" s="1"/>
  <c r="M57" i="12"/>
  <c r="M55" i="12" s="1"/>
  <c r="M41" i="12"/>
  <c r="M40" i="12" s="1"/>
  <c r="M9" i="12"/>
  <c r="M8" i="12" s="1"/>
  <c r="G29" i="1" l="1"/>
  <c r="G28" i="1"/>
  <c r="G63" i="12"/>
  <c r="I47" i="1"/>
  <c r="H39" i="1"/>
  <c r="H40" i="1" s="1"/>
  <c r="I17" i="1" l="1"/>
  <c r="I21" i="1" s="1"/>
  <c r="I54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<sst xmlns="http://schemas.openxmlformats.org/spreadsheetml/2006/main" count="352" uniqueCount="188">
  <si>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</si>
  <si>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</si>
  <si>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</si>
  <si>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</si>
  <si>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</si>
  <si>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</si>
  <si>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</si>
  <si>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</si>
  <si>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</si>
  <si>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</si>
  <si>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</si>
  <si>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</si>
  <si>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</si>
  <si>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</si>
  <si>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</si>
  <si>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</si>
  <si>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</si>
  <si>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</si>
  <si>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</si>
  <si>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</si>
  <si>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</si>
  <si>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</si>
  <si>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</si>
  <si>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</si>
  <si>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</si>
  <si>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</si>
  <si>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</si>
  <si>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</si>
  <si>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</si>
  <si>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</si>
  <si>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</si>
  <si>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</si>
  <si>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</si>
  <si>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</si>
  <si>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</si>
  <si>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</si>
  <si>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</si>
  <si>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</si>
  <si>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</si>
  <si>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</si>
  <si>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</si>
  <si>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</si>
  <si>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</si>
  <si>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Brno, Tuřanská 12</t>
  </si>
  <si>
    <t>Rozpočet:</t>
  </si>
  <si>
    <t>Misto</t>
  </si>
  <si>
    <t>Oprava sociálního zařízení</t>
  </si>
  <si>
    <t>Havelka Eduard, Ing.</t>
  </si>
  <si>
    <t>Rozpočet</t>
  </si>
  <si>
    <t>Celkem za stavbu</t>
  </si>
  <si>
    <t>CZK</t>
  </si>
  <si>
    <t>Rekapitulace dílů</t>
  </si>
  <si>
    <t>Typ dílu</t>
  </si>
  <si>
    <t>991</t>
  </si>
  <si>
    <t>Hodinové zúčtovací sazby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</si>
  <si>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</si>
  <si>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</si>
  <si>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</si>
  <si>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</si>
  <si>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</si>
  <si>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</si>
  <si>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</si>
  <si>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</si>
  <si>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</si>
  <si>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</si>
  <si>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</si>
  <si>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</si>
  <si>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</si>
  <si>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</si>
  <si>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</si>
  <si>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</si>
  <si>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</si>
  <si>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</si>
  <si>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</si>
  <si>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</si>
  <si>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</si>
  <si>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</si>
  <si>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</si>
  <si>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</si>
  <si>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</si>
  <si>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</si>
  <si>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</si>
  <si>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</si>
  <si>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</si>
  <si>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</si>
  <si>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</si>
  <si>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</si>
  <si>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</si>
  <si>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</si>
  <si>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</si>
  <si>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</si>
  <si>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</si>
  <si>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</si>
  <si>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</si>
  <si>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901.T00</t>
  </si>
  <si>
    <t>HZS - provozní zkouška, komplexní zkouška</t>
  </si>
  <si>
    <t>hod</t>
  </si>
  <si>
    <t>POL1_0</t>
  </si>
  <si>
    <t>903.T00</t>
  </si>
  <si>
    <t>HZS - seřízení a uvedení do provozu</t>
  </si>
  <si>
    <t>904.T00</t>
  </si>
  <si>
    <t>HZS - doregulování systému</t>
  </si>
  <si>
    <t>905.T00</t>
  </si>
  <si>
    <t>HZS - zkoušky dle písm. b - revize</t>
  </si>
  <si>
    <t>906.T00</t>
  </si>
  <si>
    <t>HZS - nepředvídatelné práce</t>
  </si>
  <si>
    <t>907.T00</t>
  </si>
  <si>
    <t>HZS - tlakové zkoušky</t>
  </si>
  <si>
    <t>HZS - nezměřitelné práce</t>
  </si>
  <si>
    <t>soubor</t>
  </si>
  <si>
    <t>908.T00</t>
  </si>
  <si>
    <t>HZS - stavební práce, zednické výpomoci a přípomoc</t>
  </si>
  <si>
    <t>Demontáž stávajícího potrubí</t>
  </si>
  <si>
    <t>Úprava stávajícího potrubí</t>
  </si>
  <si>
    <t>733164102RT5</t>
  </si>
  <si>
    <t>Montáž potrubí z měděných trubek vytápění D 15 mm, spojované lisováním</t>
  </si>
  <si>
    <t>m</t>
  </si>
  <si>
    <t>733164103RT5</t>
  </si>
  <si>
    <t>Montáž potrubí z měděných trubek vytápění D 18 mm, spojované lisováním</t>
  </si>
  <si>
    <t>733164104RT5</t>
  </si>
  <si>
    <t>Montáž potrubí z měděných trubek vytápění D 22 mm, spojovaného lisováním</t>
  </si>
  <si>
    <t>19632350R</t>
  </si>
  <si>
    <t>Trubka měděná E Cu 99,99 Supersan polotvr. 15x1 mm</t>
  </si>
  <si>
    <t>POL3_0</t>
  </si>
  <si>
    <t>19632365R</t>
  </si>
  <si>
    <t>Trubka měděná E Cu 99,99 Supersan polotvr. 18x1 mm</t>
  </si>
  <si>
    <t>19632375R</t>
  </si>
  <si>
    <t>Trubka měděná E Cu 99,99 Supersan polotvr. 22x1 mm</t>
  </si>
  <si>
    <t>Odvzdušňovací nádoby Cu 28x1</t>
  </si>
  <si>
    <t>kus</t>
  </si>
  <si>
    <t>Montáž odvzdušňovací nádoby Cu 28x1</t>
  </si>
  <si>
    <t>733901065</t>
  </si>
  <si>
    <t>Tlaková zkouška měděného potrubí</t>
  </si>
  <si>
    <t>998733201R00</t>
  </si>
  <si>
    <t>Přesun hmot pro rozvody potrubí, výšky do 6 m</t>
  </si>
  <si>
    <t>998733293R00</t>
  </si>
  <si>
    <t>Příplatek zvětš. přesun, rozvody potrubí do 500 m</t>
  </si>
  <si>
    <t>Demontáž armatur</t>
  </si>
  <si>
    <t>734209113R00</t>
  </si>
  <si>
    <t>Montáž armatur závitových,se 2závity, G 1/2</t>
  </si>
  <si>
    <t>551000001-003</t>
  </si>
  <si>
    <t>Kulový kohout uzavírací, závitový; DN 15 (1/2"), Giacomoni, R950</t>
  </si>
  <si>
    <t>Heimeier V exact II; DN 15, radiátorový ventil; přímý</t>
  </si>
  <si>
    <t>Heimeier, Regulus; DN 15, radiátorové šroubení přímé</t>
  </si>
  <si>
    <t>Heimeier; termostatická hlavice K; standard</t>
  </si>
  <si>
    <t>998734201R00</t>
  </si>
  <si>
    <t>Přesun hmot pro armatury, výšky do 6 m</t>
  </si>
  <si>
    <t>998734293R00</t>
  </si>
  <si>
    <t>Příplatek zvětšený přesun, armatury do 500 m</t>
  </si>
  <si>
    <t>Demontáže otopných těles</t>
  </si>
  <si>
    <t>735158220R00</t>
  </si>
  <si>
    <t>Tlakové zkoušky panelových těles 2řadých</t>
  </si>
  <si>
    <t>735158230R00</t>
  </si>
  <si>
    <t>Tlakové zkoušky panelových těles 3řadých</t>
  </si>
  <si>
    <t>735159210R00</t>
  </si>
  <si>
    <t>Montáž panelových těles 2řadých do délky 1140 mm, zpětná montáž demontovaných otopných těles</t>
  </si>
  <si>
    <t>735159310R00</t>
  </si>
  <si>
    <t>Montáž panelových těles 3řadých do délky 1140 mm, zpětná montáž demontovaných otopných těles</t>
  </si>
  <si>
    <t>Montáž panelových těles 3řadých do délky 1140 mm, nové otopné těleso</t>
  </si>
  <si>
    <t>735156764R00</t>
  </si>
  <si>
    <t>Otopná tělesa panelová Radik Klasik 33  600/ 800</t>
  </si>
  <si>
    <t>998735201R00</t>
  </si>
  <si>
    <t>Přesun hmot pro otopná tělesa, výšky do 6 m</t>
  </si>
  <si>
    <t>998735293R00</t>
  </si>
  <si>
    <t>Příplatek zvětšený přesun, otopná tělesa do 500 m</t>
  </si>
  <si>
    <t>767995101R00</t>
  </si>
  <si>
    <t>Výroba a montáž kov. atypických konstr. do 5 kg</t>
  </si>
  <si>
    <t>kg</t>
  </si>
  <si>
    <t>767998199</t>
  </si>
  <si>
    <t>Uchycení potrubí</t>
  </si>
  <si>
    <t>998767201R00</t>
  </si>
  <si>
    <t>Přesun hmot pro zámečnické konstr., výšky do 6 m</t>
  </si>
  <si>
    <t>998767292R00</t>
  </si>
  <si>
    <t>Příplatek zvětš. přesun, zámeč. konstr. do 100 m</t>
  </si>
  <si>
    <t>783225100R00</t>
  </si>
  <si>
    <t>Nátěr syntetický kovových konstrukcí 2x + 1x email</t>
  </si>
  <si>
    <t>m2</t>
  </si>
  <si>
    <t>783424137</t>
  </si>
  <si>
    <t>Nátěr reaktivní S2003 pro Cu potrubí do DN 50, základová barva</t>
  </si>
  <si>
    <t>783424240R00</t>
  </si>
  <si>
    <t>Nátěr syntet. potrubí do DN 50 mm; 1x email</t>
  </si>
  <si>
    <t>Opravný nátěr stávajících otopných těles</t>
  </si>
  <si>
    <t>003-111010R</t>
  </si>
  <si>
    <t>Mimostaveništní doprava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</si>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</sst>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47</v>
      </c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SUMIF(F47:F53,A16,I47:I53)+SUMIF(F47:F53,"PSU",I47:I53)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SUMIF(F47:F53,A17,I47:I53)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SUMIF(F47:F53,A18,I47:I53)</f>
        <v>0</v>
      </c>
      <c r="J18" s="221"/>
    </row>
    <row r="19" spans="1:10" ht="23.25" customHeight="1" x14ac:dyDescent="0.2">
      <c r="A19" s="141" t="s">
        <v>65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SUMIF(F47:F53,A19,I47:I53)</f>
        <v>0</v>
      </c>
      <c r="J19" s="221"/>
    </row>
    <row r="20" spans="1:10" ht="23.25" customHeight="1" x14ac:dyDescent="0.2">
      <c r="A20" s="141" t="s">
        <v>66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SUMIF(F47:F53,A20,I47:I53)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48</v>
      </c>
      <c r="C39" s="207" t="s">
        <v>46</v>
      </c>
      <c r="D39" s="208"/>
      <c r="E39" s="208"/>
      <c r="F39" s="108">
        <f>'Rozpočet Pol'!AC63</f>
        <v>0</v>
      </c>
      <c r="G39" s="109">
        <f>'Rozpočet Pol'!AD63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49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51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52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53</v>
      </c>
      <c r="C47" s="214" t="s">
        <v>54</v>
      </c>
      <c r="D47" s="215"/>
      <c r="E47" s="215"/>
      <c r="F47" s="132" t="s">
        <v>24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55</v>
      </c>
      <c r="C48" s="201" t="s">
        <v>56</v>
      </c>
      <c r="D48" s="202"/>
      <c r="E48" s="202"/>
      <c r="F48" s="134" t="s">
        <v>24</v>
      </c>
      <c r="G48" s="135"/>
      <c r="H48" s="135"/>
      <c r="I48" s="200">
        <f>'Rozpočet Pol'!G17</f>
        <v>0</v>
      </c>
      <c r="J48" s="200"/>
    </row>
    <row r="49" spans="1:10" ht="25.5" customHeight="1" x14ac:dyDescent="0.2">
      <c r="A49" s="122"/>
      <c r="B49" s="124" t="s">
        <v>57</v>
      </c>
      <c r="C49" s="201" t="s">
        <v>58</v>
      </c>
      <c r="D49" s="202"/>
      <c r="E49" s="202"/>
      <c r="F49" s="134" t="s">
        <v>24</v>
      </c>
      <c r="G49" s="135"/>
      <c r="H49" s="135"/>
      <c r="I49" s="200">
        <f>'Rozpočet Pol'!G31</f>
        <v>0</v>
      </c>
      <c r="J49" s="200"/>
    </row>
    <row r="50" spans="1:10" ht="25.5" customHeight="1" x14ac:dyDescent="0.2">
      <c r="A50" s="122"/>
      <c r="B50" s="124" t="s">
        <v>59</v>
      </c>
      <c r="C50" s="201" t="s">
        <v>60</v>
      </c>
      <c r="D50" s="202"/>
      <c r="E50" s="202"/>
      <c r="F50" s="134" t="s">
        <v>24</v>
      </c>
      <c r="G50" s="135"/>
      <c r="H50" s="135"/>
      <c r="I50" s="200">
        <f>'Rozpočet Pol'!G40</f>
        <v>0</v>
      </c>
      <c r="J50" s="200"/>
    </row>
    <row r="51" spans="1:10" ht="25.5" customHeight="1" x14ac:dyDescent="0.2">
      <c r="A51" s="122"/>
      <c r="B51" s="124" t="s">
        <v>61</v>
      </c>
      <c r="C51" s="201" t="s">
        <v>62</v>
      </c>
      <c r="D51" s="202"/>
      <c r="E51" s="202"/>
      <c r="F51" s="134" t="s">
        <v>24</v>
      </c>
      <c r="G51" s="135"/>
      <c r="H51" s="135"/>
      <c r="I51" s="200">
        <f>'Rozpočet Pol'!G50</f>
        <v>0</v>
      </c>
      <c r="J51" s="200"/>
    </row>
    <row r="52" spans="1:10" ht="25.5" customHeight="1" x14ac:dyDescent="0.2">
      <c r="A52" s="122"/>
      <c r="B52" s="124" t="s">
        <v>63</v>
      </c>
      <c r="C52" s="201" t="s">
        <v>64</v>
      </c>
      <c r="D52" s="202"/>
      <c r="E52" s="202"/>
      <c r="F52" s="134" t="s">
        <v>24</v>
      </c>
      <c r="G52" s="135"/>
      <c r="H52" s="135"/>
      <c r="I52" s="200">
        <f>'Rozpočet Pol'!G55</f>
        <v>0</v>
      </c>
      <c r="J52" s="200"/>
    </row>
    <row r="53" spans="1:10" ht="25.5" customHeight="1" x14ac:dyDescent="0.2">
      <c r="A53" s="122"/>
      <c r="B53" s="131" t="s">
        <v>65</v>
      </c>
      <c r="C53" s="204" t="s">
        <v>26</v>
      </c>
      <c r="D53" s="205"/>
      <c r="E53" s="205"/>
      <c r="F53" s="136" t="s">
        <v>65</v>
      </c>
      <c r="G53" s="137"/>
      <c r="H53" s="137"/>
      <c r="I53" s="203">
        <f>'Rozpočet Pol'!G60</f>
        <v>0</v>
      </c>
      <c r="J53" s="203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06">
        <f>SUM(I47:I53)</f>
        <v>0</v>
      </c>
      <c r="J54" s="20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3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68</v>
      </c>
    </row>
    <row r="2" spans="1:60" ht="24.95" customHeight="1" x14ac:dyDescent="0.2">
      <c r="A2" s="145" t="s">
        <v>67</v>
      </c>
      <c r="B2" s="143"/>
      <c r="C2" s="252" t="s">
        <v>46</v>
      </c>
      <c r="D2" s="253"/>
      <c r="E2" s="253"/>
      <c r="F2" s="253"/>
      <c r="G2" s="254"/>
      <c r="AE2" t="s">
        <v>69</v>
      </c>
    </row>
    <row r="3" spans="1:60" ht="24.95" customHeight="1" x14ac:dyDescent="0.2">
      <c r="A3" s="146" t="s">
        <v>7</v>
      </c>
      <c r="B3" s="144"/>
      <c r="C3" s="255" t="s">
        <v>43</v>
      </c>
      <c r="D3" s="256"/>
      <c r="E3" s="256"/>
      <c r="F3" s="256"/>
      <c r="G3" s="257"/>
      <c r="AE3" t="s">
        <v>70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71</v>
      </c>
    </row>
    <row r="5" spans="1:60" hidden="1" x14ac:dyDescent="0.2">
      <c r="A5" s="147" t="s">
        <v>72</v>
      </c>
      <c r="B5" s="148"/>
      <c r="C5" s="149"/>
      <c r="D5" s="150"/>
      <c r="E5" s="150"/>
      <c r="F5" s="150"/>
      <c r="G5" s="151"/>
      <c r="AE5" t="s">
        <v>73</v>
      </c>
    </row>
    <row r="7" spans="1:60" ht="38.25" x14ac:dyDescent="0.2">
      <c r="A7" s="156" t="s">
        <v>74</v>
      </c>
      <c r="B7" s="157" t="s">
        <v>75</v>
      </c>
      <c r="C7" s="157" t="s">
        <v>76</v>
      </c>
      <c r="D7" s="156" t="s">
        <v>77</v>
      </c>
      <c r="E7" s="156" t="s">
        <v>78</v>
      </c>
      <c r="F7" s="152" t="s">
        <v>79</v>
      </c>
      <c r="G7" s="173" t="s">
        <v>28</v>
      </c>
      <c r="H7" s="174" t="s">
        <v>29</v>
      </c>
      <c r="I7" s="174" t="s">
        <v>80</v>
      </c>
      <c r="J7" s="174" t="s">
        <v>30</v>
      </c>
      <c r="K7" s="174" t="s">
        <v>81</v>
      </c>
      <c r="L7" s="174" t="s">
        <v>82</v>
      </c>
      <c r="M7" s="174" t="s">
        <v>83</v>
      </c>
      <c r="N7" s="174" t="s">
        <v>84</v>
      </c>
      <c r="O7" s="174" t="s">
        <v>85</v>
      </c>
      <c r="P7" s="174" t="s">
        <v>86</v>
      </c>
      <c r="Q7" s="174" t="s">
        <v>87</v>
      </c>
      <c r="R7" s="174" t="s">
        <v>88</v>
      </c>
      <c r="S7" s="174" t="s">
        <v>89</v>
      </c>
      <c r="T7" s="174" t="s">
        <v>90</v>
      </c>
      <c r="U7" s="159" t="s">
        <v>91</v>
      </c>
    </row>
    <row r="8" spans="1:60" x14ac:dyDescent="0.2">
      <c r="A8" s="175" t="s">
        <v>92</v>
      </c>
      <c r="B8" s="176" t="s">
        <v>53</v>
      </c>
      <c r="C8" s="177" t="s">
        <v>54</v>
      </c>
      <c r="D8" s="178"/>
      <c r="E8" s="179"/>
      <c r="F8" s="180"/>
      <c r="G8" s="180">
        <f>SUMIF(AE9:AE16,"&lt;&gt;NOR",G9:G16)</f>
        <v>0</v>
      </c>
      <c r="H8" s="180"/>
      <c r="I8" s="180">
        <f>SUM(I9:I16)</f>
        <v>0</v>
      </c>
      <c r="J8" s="180"/>
      <c r="K8" s="180">
        <f>SUM(K9:K16)</f>
        <v>0</v>
      </c>
      <c r="L8" s="180"/>
      <c r="M8" s="180">
        <f>SUM(M9:M16)</f>
        <v>0</v>
      </c>
      <c r="N8" s="158"/>
      <c r="O8" s="158">
        <f>SUM(O9:O16)</f>
        <v>0</v>
      </c>
      <c r="P8" s="158"/>
      <c r="Q8" s="158">
        <f>SUM(Q9:Q16)</f>
        <v>0</v>
      </c>
      <c r="R8" s="158"/>
      <c r="S8" s="158"/>
      <c r="T8" s="175"/>
      <c r="U8" s="158">
        <f>SUM(U9:U16)</f>
        <v>0</v>
      </c>
      <c r="AE8" t="s">
        <v>93</v>
      </c>
    </row>
    <row r="9" spans="1:60" outlineLevel="1" x14ac:dyDescent="0.2">
      <c r="A9" s="154">
        <v>1</v>
      </c>
      <c r="B9" s="160" t="s">
        <v>94</v>
      </c>
      <c r="C9" s="193" t="s">
        <v>95</v>
      </c>
      <c r="D9" s="162" t="s">
        <v>96</v>
      </c>
      <c r="E9" s="168">
        <v>24</v>
      </c>
      <c r="F9" s="170"/>
      <c r="G9" s="171">
        <f t="shared" ref="G9:G16" si="0">ROUND(E9*F9,2)</f>
        <v>0</v>
      </c>
      <c r="H9" s="170"/>
      <c r="I9" s="171">
        <f t="shared" ref="I9:I16" si="1">ROUND(E9*H9,2)</f>
        <v>0</v>
      </c>
      <c r="J9" s="170"/>
      <c r="K9" s="171">
        <f t="shared" ref="K9:K16" si="2">ROUND(E9*J9,2)</f>
        <v>0</v>
      </c>
      <c r="L9" s="171">
        <v>21</v>
      </c>
      <c r="M9" s="171">
        <f t="shared" ref="M9:M16" si="3">G9*(1+L9/100)</f>
        <v>0</v>
      </c>
      <c r="N9" s="163">
        <v>0</v>
      </c>
      <c r="O9" s="163">
        <f t="shared" ref="O9:O16" si="4">ROUND(E9*N9,5)</f>
        <v>0</v>
      </c>
      <c r="P9" s="163">
        <v>0</v>
      </c>
      <c r="Q9" s="163">
        <f t="shared" ref="Q9:Q16" si="5">ROUND(E9*P9,5)</f>
        <v>0</v>
      </c>
      <c r="R9" s="163"/>
      <c r="S9" s="163"/>
      <c r="T9" s="164">
        <v>0</v>
      </c>
      <c r="U9" s="163">
        <f t="shared" ref="U9:U16" si="6"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98</v>
      </c>
      <c r="C10" s="193" t="s">
        <v>99</v>
      </c>
      <c r="D10" s="162" t="s">
        <v>96</v>
      </c>
      <c r="E10" s="168">
        <v>10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0</v>
      </c>
      <c r="O10" s="163">
        <f t="shared" si="4"/>
        <v>0</v>
      </c>
      <c r="P10" s="163">
        <v>0</v>
      </c>
      <c r="Q10" s="163">
        <f t="shared" si="5"/>
        <v>0</v>
      </c>
      <c r="R10" s="163"/>
      <c r="S10" s="163"/>
      <c r="T10" s="164">
        <v>0</v>
      </c>
      <c r="U10" s="163">
        <f t="shared" si="6"/>
        <v>0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97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0" t="s">
        <v>100</v>
      </c>
      <c r="C11" s="193" t="s">
        <v>101</v>
      </c>
      <c r="D11" s="162" t="s">
        <v>96</v>
      </c>
      <c r="E11" s="168">
        <v>10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0</v>
      </c>
      <c r="O11" s="163">
        <f t="shared" si="4"/>
        <v>0</v>
      </c>
      <c r="P11" s="163">
        <v>0</v>
      </c>
      <c r="Q11" s="163">
        <f t="shared" si="5"/>
        <v>0</v>
      </c>
      <c r="R11" s="163"/>
      <c r="S11" s="163"/>
      <c r="T11" s="164">
        <v>0</v>
      </c>
      <c r="U11" s="163">
        <f t="shared" si="6"/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97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4</v>
      </c>
      <c r="B12" s="160" t="s">
        <v>102</v>
      </c>
      <c r="C12" s="193" t="s">
        <v>103</v>
      </c>
      <c r="D12" s="162" t="s">
        <v>96</v>
      </c>
      <c r="E12" s="168">
        <v>20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0</v>
      </c>
      <c r="O12" s="163">
        <f t="shared" si="4"/>
        <v>0</v>
      </c>
      <c r="P12" s="163">
        <v>0</v>
      </c>
      <c r="Q12" s="163">
        <f t="shared" si="5"/>
        <v>0</v>
      </c>
      <c r="R12" s="163"/>
      <c r="S12" s="163"/>
      <c r="T12" s="164">
        <v>0</v>
      </c>
      <c r="U12" s="163">
        <f t="shared" si="6"/>
        <v>0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97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5</v>
      </c>
      <c r="B13" s="160" t="s">
        <v>104</v>
      </c>
      <c r="C13" s="193" t="s">
        <v>105</v>
      </c>
      <c r="D13" s="162" t="s">
        <v>96</v>
      </c>
      <c r="E13" s="168">
        <v>5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0</v>
      </c>
      <c r="U13" s="163">
        <f t="shared" si="6"/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97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6</v>
      </c>
      <c r="B14" s="160" t="s">
        <v>106</v>
      </c>
      <c r="C14" s="193" t="s">
        <v>107</v>
      </c>
      <c r="D14" s="162" t="s">
        <v>96</v>
      </c>
      <c r="E14" s="168">
        <v>10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</v>
      </c>
      <c r="U14" s="163">
        <f t="shared" si="6"/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97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7</v>
      </c>
      <c r="B15" s="160" t="s">
        <v>106</v>
      </c>
      <c r="C15" s="193" t="s">
        <v>108</v>
      </c>
      <c r="D15" s="162" t="s">
        <v>109</v>
      </c>
      <c r="E15" s="168">
        <v>1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0</v>
      </c>
      <c r="U15" s="163">
        <f t="shared" si="6"/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8</v>
      </c>
      <c r="B16" s="160" t="s">
        <v>110</v>
      </c>
      <c r="C16" s="193" t="s">
        <v>111</v>
      </c>
      <c r="D16" s="162" t="s">
        <v>96</v>
      </c>
      <c r="E16" s="168">
        <v>5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0</v>
      </c>
      <c r="U16" s="163">
        <f t="shared" si="6"/>
        <v>0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97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x14ac:dyDescent="0.2">
      <c r="A17" s="155" t="s">
        <v>92</v>
      </c>
      <c r="B17" s="161" t="s">
        <v>55</v>
      </c>
      <c r="C17" s="194" t="s">
        <v>56</v>
      </c>
      <c r="D17" s="165"/>
      <c r="E17" s="169"/>
      <c r="F17" s="172"/>
      <c r="G17" s="172">
        <f>SUMIF(AE18:AE30,"&lt;&gt;NOR",G18:G30)</f>
        <v>0</v>
      </c>
      <c r="H17" s="172"/>
      <c r="I17" s="172">
        <f>SUM(I18:I30)</f>
        <v>0</v>
      </c>
      <c r="J17" s="172"/>
      <c r="K17" s="172">
        <f>SUM(K18:K30)</f>
        <v>0</v>
      </c>
      <c r="L17" s="172"/>
      <c r="M17" s="172">
        <f>SUM(M18:M30)</f>
        <v>0</v>
      </c>
      <c r="N17" s="166"/>
      <c r="O17" s="166">
        <f>SUM(O18:O30)</f>
        <v>0.82485000000000008</v>
      </c>
      <c r="P17" s="166"/>
      <c r="Q17" s="166">
        <f>SUM(Q18:Q30)</f>
        <v>0</v>
      </c>
      <c r="R17" s="166"/>
      <c r="S17" s="166"/>
      <c r="T17" s="167"/>
      <c r="U17" s="166">
        <f>SUM(U18:U30)</f>
        <v>54.45</v>
      </c>
      <c r="AE17" t="s">
        <v>93</v>
      </c>
    </row>
    <row r="18" spans="1:60" outlineLevel="1" x14ac:dyDescent="0.2">
      <c r="A18" s="154">
        <v>9</v>
      </c>
      <c r="B18" s="160" t="s">
        <v>55</v>
      </c>
      <c r="C18" s="193" t="s">
        <v>112</v>
      </c>
      <c r="D18" s="162" t="s">
        <v>96</v>
      </c>
      <c r="E18" s="168">
        <v>10</v>
      </c>
      <c r="F18" s="170"/>
      <c r="G18" s="171">
        <f t="shared" ref="G18:G30" si="7">ROUND(E18*F18,2)</f>
        <v>0</v>
      </c>
      <c r="H18" s="170"/>
      <c r="I18" s="171">
        <f t="shared" ref="I18:I30" si="8">ROUND(E18*H18,2)</f>
        <v>0</v>
      </c>
      <c r="J18" s="170"/>
      <c r="K18" s="171">
        <f t="shared" ref="K18:K30" si="9">ROUND(E18*J18,2)</f>
        <v>0</v>
      </c>
      <c r="L18" s="171">
        <v>21</v>
      </c>
      <c r="M18" s="171">
        <f t="shared" ref="M18:M30" si="10">G18*(1+L18/100)</f>
        <v>0</v>
      </c>
      <c r="N18" s="163">
        <v>0</v>
      </c>
      <c r="O18" s="163">
        <f t="shared" ref="O18:O30" si="11">ROUND(E18*N18,5)</f>
        <v>0</v>
      </c>
      <c r="P18" s="163">
        <v>0</v>
      </c>
      <c r="Q18" s="163">
        <f t="shared" ref="Q18:Q30" si="12">ROUND(E18*P18,5)</f>
        <v>0</v>
      </c>
      <c r="R18" s="163"/>
      <c r="S18" s="163"/>
      <c r="T18" s="164">
        <v>0</v>
      </c>
      <c r="U18" s="163">
        <f t="shared" ref="U18:U30" si="13">ROUND(E18*T18,2)</f>
        <v>0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97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10</v>
      </c>
      <c r="B19" s="160" t="s">
        <v>55</v>
      </c>
      <c r="C19" s="193" t="s">
        <v>113</v>
      </c>
      <c r="D19" s="162" t="s">
        <v>96</v>
      </c>
      <c r="E19" s="168">
        <v>3</v>
      </c>
      <c r="F19" s="170"/>
      <c r="G19" s="171">
        <f t="shared" si="7"/>
        <v>0</v>
      </c>
      <c r="H19" s="170"/>
      <c r="I19" s="171">
        <f t="shared" si="8"/>
        <v>0</v>
      </c>
      <c r="J19" s="170"/>
      <c r="K19" s="171">
        <f t="shared" si="9"/>
        <v>0</v>
      </c>
      <c r="L19" s="171">
        <v>21</v>
      </c>
      <c r="M19" s="171">
        <f t="shared" si="10"/>
        <v>0</v>
      </c>
      <c r="N19" s="163">
        <v>0</v>
      </c>
      <c r="O19" s="163">
        <f t="shared" si="11"/>
        <v>0</v>
      </c>
      <c r="P19" s="163">
        <v>0</v>
      </c>
      <c r="Q19" s="163">
        <f t="shared" si="12"/>
        <v>0</v>
      </c>
      <c r="R19" s="163"/>
      <c r="S19" s="163"/>
      <c r="T19" s="164">
        <v>0</v>
      </c>
      <c r="U19" s="163">
        <f t="shared" si="13"/>
        <v>0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97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>
        <v>11</v>
      </c>
      <c r="B20" s="160" t="s">
        <v>114</v>
      </c>
      <c r="C20" s="193" t="s">
        <v>115</v>
      </c>
      <c r="D20" s="162" t="s">
        <v>116</v>
      </c>
      <c r="E20" s="168">
        <v>123</v>
      </c>
      <c r="F20" s="170"/>
      <c r="G20" s="171">
        <f t="shared" si="7"/>
        <v>0</v>
      </c>
      <c r="H20" s="170"/>
      <c r="I20" s="171">
        <f t="shared" si="8"/>
        <v>0</v>
      </c>
      <c r="J20" s="170"/>
      <c r="K20" s="171">
        <f t="shared" si="9"/>
        <v>0</v>
      </c>
      <c r="L20" s="171">
        <v>21</v>
      </c>
      <c r="M20" s="171">
        <f t="shared" si="10"/>
        <v>0</v>
      </c>
      <c r="N20" s="163">
        <v>5.8500000000000002E-3</v>
      </c>
      <c r="O20" s="163">
        <f t="shared" si="11"/>
        <v>0.71955000000000002</v>
      </c>
      <c r="P20" s="163">
        <v>0</v>
      </c>
      <c r="Q20" s="163">
        <f t="shared" si="12"/>
        <v>0</v>
      </c>
      <c r="R20" s="163"/>
      <c r="S20" s="163"/>
      <c r="T20" s="164">
        <v>0.41160000000000002</v>
      </c>
      <c r="U20" s="163">
        <f t="shared" si="13"/>
        <v>50.63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97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>
        <v>12</v>
      </c>
      <c r="B21" s="160" t="s">
        <v>117</v>
      </c>
      <c r="C21" s="193" t="s">
        <v>118</v>
      </c>
      <c r="D21" s="162" t="s">
        <v>116</v>
      </c>
      <c r="E21" s="168">
        <v>6</v>
      </c>
      <c r="F21" s="170"/>
      <c r="G21" s="171">
        <f t="shared" si="7"/>
        <v>0</v>
      </c>
      <c r="H21" s="170"/>
      <c r="I21" s="171">
        <f t="shared" si="8"/>
        <v>0</v>
      </c>
      <c r="J21" s="170"/>
      <c r="K21" s="171">
        <f t="shared" si="9"/>
        <v>0</v>
      </c>
      <c r="L21" s="171">
        <v>21</v>
      </c>
      <c r="M21" s="171">
        <f t="shared" si="10"/>
        <v>0</v>
      </c>
      <c r="N21" s="163">
        <v>5.8500000000000002E-3</v>
      </c>
      <c r="O21" s="163">
        <f t="shared" si="11"/>
        <v>3.5099999999999999E-2</v>
      </c>
      <c r="P21" s="163">
        <v>0</v>
      </c>
      <c r="Q21" s="163">
        <f t="shared" si="12"/>
        <v>0</v>
      </c>
      <c r="R21" s="163"/>
      <c r="S21" s="163"/>
      <c r="T21" s="164">
        <v>0.42159999999999997</v>
      </c>
      <c r="U21" s="163">
        <f t="shared" si="13"/>
        <v>2.5299999999999998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97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13</v>
      </c>
      <c r="B22" s="160" t="s">
        <v>119</v>
      </c>
      <c r="C22" s="193" t="s">
        <v>120</v>
      </c>
      <c r="D22" s="162" t="s">
        <v>116</v>
      </c>
      <c r="E22" s="168">
        <v>3</v>
      </c>
      <c r="F22" s="170"/>
      <c r="G22" s="171">
        <f t="shared" si="7"/>
        <v>0</v>
      </c>
      <c r="H22" s="170"/>
      <c r="I22" s="171">
        <f t="shared" si="8"/>
        <v>0</v>
      </c>
      <c r="J22" s="170"/>
      <c r="K22" s="171">
        <f t="shared" si="9"/>
        <v>0</v>
      </c>
      <c r="L22" s="171">
        <v>21</v>
      </c>
      <c r="M22" s="171">
        <f t="shared" si="10"/>
        <v>0</v>
      </c>
      <c r="N22" s="163">
        <v>5.8599999999999998E-3</v>
      </c>
      <c r="O22" s="163">
        <f t="shared" si="11"/>
        <v>1.7579999999999998E-2</v>
      </c>
      <c r="P22" s="163">
        <v>0</v>
      </c>
      <c r="Q22" s="163">
        <f t="shared" si="12"/>
        <v>0</v>
      </c>
      <c r="R22" s="163"/>
      <c r="S22" s="163"/>
      <c r="T22" s="164">
        <v>0.43159999999999998</v>
      </c>
      <c r="U22" s="163">
        <f t="shared" si="13"/>
        <v>1.29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97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14</v>
      </c>
      <c r="B23" s="160" t="s">
        <v>121</v>
      </c>
      <c r="C23" s="193" t="s">
        <v>122</v>
      </c>
      <c r="D23" s="162" t="s">
        <v>116</v>
      </c>
      <c r="E23" s="168">
        <v>123</v>
      </c>
      <c r="F23" s="170"/>
      <c r="G23" s="171">
        <f t="shared" si="7"/>
        <v>0</v>
      </c>
      <c r="H23" s="170"/>
      <c r="I23" s="171">
        <f t="shared" si="8"/>
        <v>0</v>
      </c>
      <c r="J23" s="170"/>
      <c r="K23" s="171">
        <f t="shared" si="9"/>
        <v>0</v>
      </c>
      <c r="L23" s="171">
        <v>21</v>
      </c>
      <c r="M23" s="171">
        <f t="shared" si="10"/>
        <v>0</v>
      </c>
      <c r="N23" s="163">
        <v>3.8999999999999999E-4</v>
      </c>
      <c r="O23" s="163">
        <f t="shared" si="11"/>
        <v>4.7969999999999999E-2</v>
      </c>
      <c r="P23" s="163">
        <v>0</v>
      </c>
      <c r="Q23" s="163">
        <f t="shared" si="12"/>
        <v>0</v>
      </c>
      <c r="R23" s="163"/>
      <c r="S23" s="163"/>
      <c r="T23" s="164">
        <v>0</v>
      </c>
      <c r="U23" s="163">
        <f t="shared" si="13"/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123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15</v>
      </c>
      <c r="B24" s="160" t="s">
        <v>124</v>
      </c>
      <c r="C24" s="193" t="s">
        <v>125</v>
      </c>
      <c r="D24" s="162" t="s">
        <v>116</v>
      </c>
      <c r="E24" s="168">
        <v>6</v>
      </c>
      <c r="F24" s="170"/>
      <c r="G24" s="171">
        <f t="shared" si="7"/>
        <v>0</v>
      </c>
      <c r="H24" s="170"/>
      <c r="I24" s="171">
        <f t="shared" si="8"/>
        <v>0</v>
      </c>
      <c r="J24" s="170"/>
      <c r="K24" s="171">
        <f t="shared" si="9"/>
        <v>0</v>
      </c>
      <c r="L24" s="171">
        <v>21</v>
      </c>
      <c r="M24" s="171">
        <f t="shared" si="10"/>
        <v>0</v>
      </c>
      <c r="N24" s="163">
        <v>4.8000000000000001E-4</v>
      </c>
      <c r="O24" s="163">
        <f t="shared" si="11"/>
        <v>2.8800000000000002E-3</v>
      </c>
      <c r="P24" s="163">
        <v>0</v>
      </c>
      <c r="Q24" s="163">
        <f t="shared" si="12"/>
        <v>0</v>
      </c>
      <c r="R24" s="163"/>
      <c r="S24" s="163"/>
      <c r="T24" s="164">
        <v>0</v>
      </c>
      <c r="U24" s="163">
        <f t="shared" si="13"/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123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16</v>
      </c>
      <c r="B25" s="160" t="s">
        <v>126</v>
      </c>
      <c r="C25" s="193" t="s">
        <v>127</v>
      </c>
      <c r="D25" s="162" t="s">
        <v>116</v>
      </c>
      <c r="E25" s="168">
        <v>3</v>
      </c>
      <c r="F25" s="170"/>
      <c r="G25" s="171">
        <f t="shared" si="7"/>
        <v>0</v>
      </c>
      <c r="H25" s="170"/>
      <c r="I25" s="171">
        <f t="shared" si="8"/>
        <v>0</v>
      </c>
      <c r="J25" s="170"/>
      <c r="K25" s="171">
        <f t="shared" si="9"/>
        <v>0</v>
      </c>
      <c r="L25" s="171">
        <v>21</v>
      </c>
      <c r="M25" s="171">
        <f t="shared" si="10"/>
        <v>0</v>
      </c>
      <c r="N25" s="163">
        <v>5.9000000000000003E-4</v>
      </c>
      <c r="O25" s="163">
        <f t="shared" si="11"/>
        <v>1.7700000000000001E-3</v>
      </c>
      <c r="P25" s="163">
        <v>0</v>
      </c>
      <c r="Q25" s="163">
        <f t="shared" si="12"/>
        <v>0</v>
      </c>
      <c r="R25" s="163"/>
      <c r="S25" s="163"/>
      <c r="T25" s="164">
        <v>0</v>
      </c>
      <c r="U25" s="163">
        <f t="shared" si="13"/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123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17</v>
      </c>
      <c r="B26" s="160" t="s">
        <v>55</v>
      </c>
      <c r="C26" s="193" t="s">
        <v>128</v>
      </c>
      <c r="D26" s="162" t="s">
        <v>129</v>
      </c>
      <c r="E26" s="168">
        <v>6</v>
      </c>
      <c r="F26" s="170"/>
      <c r="G26" s="171">
        <f t="shared" si="7"/>
        <v>0</v>
      </c>
      <c r="H26" s="170"/>
      <c r="I26" s="171">
        <f t="shared" si="8"/>
        <v>0</v>
      </c>
      <c r="J26" s="170"/>
      <c r="K26" s="171">
        <f t="shared" si="9"/>
        <v>0</v>
      </c>
      <c r="L26" s="171">
        <v>21</v>
      </c>
      <c r="M26" s="171">
        <f t="shared" si="10"/>
        <v>0</v>
      </c>
      <c r="N26" s="163">
        <v>0</v>
      </c>
      <c r="O26" s="163">
        <f t="shared" si="11"/>
        <v>0</v>
      </c>
      <c r="P26" s="163">
        <v>0</v>
      </c>
      <c r="Q26" s="163">
        <f t="shared" si="12"/>
        <v>0</v>
      </c>
      <c r="R26" s="163"/>
      <c r="S26" s="163"/>
      <c r="T26" s="164">
        <v>0</v>
      </c>
      <c r="U26" s="163">
        <f t="shared" si="13"/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123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18</v>
      </c>
      <c r="B27" s="160" t="s">
        <v>55</v>
      </c>
      <c r="C27" s="193" t="s">
        <v>130</v>
      </c>
      <c r="D27" s="162" t="s">
        <v>129</v>
      </c>
      <c r="E27" s="168">
        <v>6</v>
      </c>
      <c r="F27" s="170"/>
      <c r="G27" s="171">
        <f t="shared" si="7"/>
        <v>0</v>
      </c>
      <c r="H27" s="170"/>
      <c r="I27" s="171">
        <f t="shared" si="8"/>
        <v>0</v>
      </c>
      <c r="J27" s="170"/>
      <c r="K27" s="171">
        <f t="shared" si="9"/>
        <v>0</v>
      </c>
      <c r="L27" s="171">
        <v>21</v>
      </c>
      <c r="M27" s="171">
        <f t="shared" si="10"/>
        <v>0</v>
      </c>
      <c r="N27" s="163">
        <v>0</v>
      </c>
      <c r="O27" s="163">
        <f t="shared" si="11"/>
        <v>0</v>
      </c>
      <c r="P27" s="163">
        <v>0</v>
      </c>
      <c r="Q27" s="163">
        <f t="shared" si="12"/>
        <v>0</v>
      </c>
      <c r="R27" s="163"/>
      <c r="S27" s="163"/>
      <c r="T27" s="164">
        <v>0</v>
      </c>
      <c r="U27" s="163">
        <f t="shared" si="13"/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19</v>
      </c>
      <c r="B28" s="160" t="s">
        <v>131</v>
      </c>
      <c r="C28" s="193" t="s">
        <v>132</v>
      </c>
      <c r="D28" s="162" t="s">
        <v>116</v>
      </c>
      <c r="E28" s="168">
        <v>132</v>
      </c>
      <c r="F28" s="170"/>
      <c r="G28" s="171">
        <f t="shared" si="7"/>
        <v>0</v>
      </c>
      <c r="H28" s="170"/>
      <c r="I28" s="171">
        <f t="shared" si="8"/>
        <v>0</v>
      </c>
      <c r="J28" s="170"/>
      <c r="K28" s="171">
        <f t="shared" si="9"/>
        <v>0</v>
      </c>
      <c r="L28" s="171">
        <v>21</v>
      </c>
      <c r="M28" s="171">
        <f t="shared" si="10"/>
        <v>0</v>
      </c>
      <c r="N28" s="163">
        <v>0</v>
      </c>
      <c r="O28" s="163">
        <f t="shared" si="11"/>
        <v>0</v>
      </c>
      <c r="P28" s="163">
        <v>0</v>
      </c>
      <c r="Q28" s="163">
        <f t="shared" si="12"/>
        <v>0</v>
      </c>
      <c r="R28" s="163"/>
      <c r="S28" s="163"/>
      <c r="T28" s="164">
        <v>0</v>
      </c>
      <c r="U28" s="163">
        <f t="shared" si="13"/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97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20</v>
      </c>
      <c r="B29" s="160" t="s">
        <v>133</v>
      </c>
      <c r="C29" s="193" t="s">
        <v>134</v>
      </c>
      <c r="D29" s="162" t="s">
        <v>0</v>
      </c>
      <c r="E29" s="168"/>
      <c r="F29" s="170"/>
      <c r="G29" s="171">
        <f t="shared" si="7"/>
        <v>0</v>
      </c>
      <c r="H29" s="170"/>
      <c r="I29" s="171">
        <f t="shared" si="8"/>
        <v>0</v>
      </c>
      <c r="J29" s="170"/>
      <c r="K29" s="171">
        <f t="shared" si="9"/>
        <v>0</v>
      </c>
      <c r="L29" s="171">
        <v>21</v>
      </c>
      <c r="M29" s="171">
        <f t="shared" si="10"/>
        <v>0</v>
      </c>
      <c r="N29" s="163">
        <v>0</v>
      </c>
      <c r="O29" s="163">
        <f t="shared" si="11"/>
        <v>0</v>
      </c>
      <c r="P29" s="163">
        <v>0</v>
      </c>
      <c r="Q29" s="163">
        <f t="shared" si="12"/>
        <v>0</v>
      </c>
      <c r="R29" s="163"/>
      <c r="S29" s="163"/>
      <c r="T29" s="164">
        <v>0</v>
      </c>
      <c r="U29" s="163">
        <f t="shared" si="13"/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97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21</v>
      </c>
      <c r="B30" s="160" t="s">
        <v>135</v>
      </c>
      <c r="C30" s="193" t="s">
        <v>136</v>
      </c>
      <c r="D30" s="162" t="s">
        <v>0</v>
      </c>
      <c r="E30" s="168"/>
      <c r="F30" s="170"/>
      <c r="G30" s="171">
        <f t="shared" si="7"/>
        <v>0</v>
      </c>
      <c r="H30" s="170"/>
      <c r="I30" s="171">
        <f t="shared" si="8"/>
        <v>0</v>
      </c>
      <c r="J30" s="170"/>
      <c r="K30" s="171">
        <f t="shared" si="9"/>
        <v>0</v>
      </c>
      <c r="L30" s="171">
        <v>21</v>
      </c>
      <c r="M30" s="171">
        <f t="shared" si="10"/>
        <v>0</v>
      </c>
      <c r="N30" s="163">
        <v>0</v>
      </c>
      <c r="O30" s="163">
        <f t="shared" si="11"/>
        <v>0</v>
      </c>
      <c r="P30" s="163">
        <v>0</v>
      </c>
      <c r="Q30" s="163">
        <f t="shared" si="12"/>
        <v>0</v>
      </c>
      <c r="R30" s="163"/>
      <c r="S30" s="163"/>
      <c r="T30" s="164">
        <v>0</v>
      </c>
      <c r="U30" s="163">
        <f t="shared" si="13"/>
        <v>0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97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155" t="s">
        <v>92</v>
      </c>
      <c r="B31" s="161" t="s">
        <v>57</v>
      </c>
      <c r="C31" s="194" t="s">
        <v>58</v>
      </c>
      <c r="D31" s="165"/>
      <c r="E31" s="169"/>
      <c r="F31" s="172"/>
      <c r="G31" s="172">
        <f>SUMIF(AE32:AE39,"&lt;&gt;NOR",G32:G39)</f>
        <v>0</v>
      </c>
      <c r="H31" s="172"/>
      <c r="I31" s="172">
        <f>SUM(I32:I39)</f>
        <v>0</v>
      </c>
      <c r="J31" s="172"/>
      <c r="K31" s="172">
        <f>SUM(K32:K39)</f>
        <v>0</v>
      </c>
      <c r="L31" s="172"/>
      <c r="M31" s="172">
        <f>SUM(M32:M39)</f>
        <v>0</v>
      </c>
      <c r="N31" s="166"/>
      <c r="O31" s="166">
        <f>SUM(O32:O39)</f>
        <v>0</v>
      </c>
      <c r="P31" s="166"/>
      <c r="Q31" s="166">
        <f>SUM(Q32:Q39)</f>
        <v>0</v>
      </c>
      <c r="R31" s="166"/>
      <c r="S31" s="166"/>
      <c r="T31" s="167"/>
      <c r="U31" s="166">
        <f>SUM(U32:U39)</f>
        <v>3.96</v>
      </c>
      <c r="AE31" t="s">
        <v>93</v>
      </c>
    </row>
    <row r="32" spans="1:60" outlineLevel="1" x14ac:dyDescent="0.2">
      <c r="A32" s="154">
        <v>22</v>
      </c>
      <c r="B32" s="160" t="s">
        <v>57</v>
      </c>
      <c r="C32" s="193" t="s">
        <v>137</v>
      </c>
      <c r="D32" s="162" t="s">
        <v>96</v>
      </c>
      <c r="E32" s="168">
        <v>6</v>
      </c>
      <c r="F32" s="170"/>
      <c r="G32" s="171">
        <f t="shared" ref="G32:G39" si="14">ROUND(E32*F32,2)</f>
        <v>0</v>
      </c>
      <c r="H32" s="170"/>
      <c r="I32" s="171">
        <f t="shared" ref="I32:I39" si="15">ROUND(E32*H32,2)</f>
        <v>0</v>
      </c>
      <c r="J32" s="170"/>
      <c r="K32" s="171">
        <f t="shared" ref="K32:K39" si="16">ROUND(E32*J32,2)</f>
        <v>0</v>
      </c>
      <c r="L32" s="171">
        <v>21</v>
      </c>
      <c r="M32" s="171">
        <f t="shared" ref="M32:M39" si="17">G32*(1+L32/100)</f>
        <v>0</v>
      </c>
      <c r="N32" s="163">
        <v>0</v>
      </c>
      <c r="O32" s="163">
        <f t="shared" ref="O32:O39" si="18">ROUND(E32*N32,5)</f>
        <v>0</v>
      </c>
      <c r="P32" s="163">
        <v>0</v>
      </c>
      <c r="Q32" s="163">
        <f t="shared" ref="Q32:Q39" si="19">ROUND(E32*P32,5)</f>
        <v>0</v>
      </c>
      <c r="R32" s="163"/>
      <c r="S32" s="163"/>
      <c r="T32" s="164">
        <v>0</v>
      </c>
      <c r="U32" s="163">
        <f t="shared" ref="U32:U39" si="20">ROUND(E32*T32,2)</f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23</v>
      </c>
      <c r="B33" s="160" t="s">
        <v>138</v>
      </c>
      <c r="C33" s="193" t="s">
        <v>139</v>
      </c>
      <c r="D33" s="162" t="s">
        <v>129</v>
      </c>
      <c r="E33" s="168">
        <v>24</v>
      </c>
      <c r="F33" s="170"/>
      <c r="G33" s="171">
        <f t="shared" si="14"/>
        <v>0</v>
      </c>
      <c r="H33" s="170"/>
      <c r="I33" s="171">
        <f t="shared" si="15"/>
        <v>0</v>
      </c>
      <c r="J33" s="170"/>
      <c r="K33" s="171">
        <f t="shared" si="16"/>
        <v>0</v>
      </c>
      <c r="L33" s="171">
        <v>21</v>
      </c>
      <c r="M33" s="171">
        <f t="shared" si="17"/>
        <v>0</v>
      </c>
      <c r="N33" s="163">
        <v>0</v>
      </c>
      <c r="O33" s="163">
        <f t="shared" si="18"/>
        <v>0</v>
      </c>
      <c r="P33" s="163">
        <v>0</v>
      </c>
      <c r="Q33" s="163">
        <f t="shared" si="19"/>
        <v>0</v>
      </c>
      <c r="R33" s="163"/>
      <c r="S33" s="163"/>
      <c r="T33" s="164">
        <v>0.16500000000000001</v>
      </c>
      <c r="U33" s="163">
        <f t="shared" si="20"/>
        <v>3.96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97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24</v>
      </c>
      <c r="B34" s="160" t="s">
        <v>140</v>
      </c>
      <c r="C34" s="193" t="s">
        <v>141</v>
      </c>
      <c r="D34" s="162" t="s">
        <v>129</v>
      </c>
      <c r="E34" s="168">
        <v>6</v>
      </c>
      <c r="F34" s="170"/>
      <c r="G34" s="171">
        <f t="shared" si="14"/>
        <v>0</v>
      </c>
      <c r="H34" s="170"/>
      <c r="I34" s="171">
        <f t="shared" si="15"/>
        <v>0</v>
      </c>
      <c r="J34" s="170"/>
      <c r="K34" s="171">
        <f t="shared" si="16"/>
        <v>0</v>
      </c>
      <c r="L34" s="171">
        <v>21</v>
      </c>
      <c r="M34" s="171">
        <f t="shared" si="17"/>
        <v>0</v>
      </c>
      <c r="N34" s="163">
        <v>0</v>
      </c>
      <c r="O34" s="163">
        <f t="shared" si="18"/>
        <v>0</v>
      </c>
      <c r="P34" s="163">
        <v>0</v>
      </c>
      <c r="Q34" s="163">
        <f t="shared" si="19"/>
        <v>0</v>
      </c>
      <c r="R34" s="163"/>
      <c r="S34" s="163"/>
      <c r="T34" s="164">
        <v>0</v>
      </c>
      <c r="U34" s="163">
        <f t="shared" si="20"/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123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25</v>
      </c>
      <c r="B35" s="160" t="s">
        <v>57</v>
      </c>
      <c r="C35" s="193" t="s">
        <v>142</v>
      </c>
      <c r="D35" s="162" t="s">
        <v>129</v>
      </c>
      <c r="E35" s="168">
        <v>9</v>
      </c>
      <c r="F35" s="170"/>
      <c r="G35" s="171">
        <f t="shared" si="14"/>
        <v>0</v>
      </c>
      <c r="H35" s="170"/>
      <c r="I35" s="171">
        <f t="shared" si="15"/>
        <v>0</v>
      </c>
      <c r="J35" s="170"/>
      <c r="K35" s="171">
        <f t="shared" si="16"/>
        <v>0</v>
      </c>
      <c r="L35" s="171">
        <v>21</v>
      </c>
      <c r="M35" s="171">
        <f t="shared" si="17"/>
        <v>0</v>
      </c>
      <c r="N35" s="163">
        <v>0</v>
      </c>
      <c r="O35" s="163">
        <f t="shared" si="18"/>
        <v>0</v>
      </c>
      <c r="P35" s="163">
        <v>0</v>
      </c>
      <c r="Q35" s="163">
        <f t="shared" si="19"/>
        <v>0</v>
      </c>
      <c r="R35" s="163"/>
      <c r="S35" s="163"/>
      <c r="T35" s="164">
        <v>0</v>
      </c>
      <c r="U35" s="163">
        <f t="shared" si="20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123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26</v>
      </c>
      <c r="B36" s="160" t="s">
        <v>57</v>
      </c>
      <c r="C36" s="193" t="s">
        <v>143</v>
      </c>
      <c r="D36" s="162" t="s">
        <v>129</v>
      </c>
      <c r="E36" s="168">
        <v>9</v>
      </c>
      <c r="F36" s="170"/>
      <c r="G36" s="171">
        <f t="shared" si="14"/>
        <v>0</v>
      </c>
      <c r="H36" s="170"/>
      <c r="I36" s="171">
        <f t="shared" si="15"/>
        <v>0</v>
      </c>
      <c r="J36" s="170"/>
      <c r="K36" s="171">
        <f t="shared" si="16"/>
        <v>0</v>
      </c>
      <c r="L36" s="171">
        <v>21</v>
      </c>
      <c r="M36" s="171">
        <f t="shared" si="17"/>
        <v>0</v>
      </c>
      <c r="N36" s="163">
        <v>0</v>
      </c>
      <c r="O36" s="163">
        <f t="shared" si="18"/>
        <v>0</v>
      </c>
      <c r="P36" s="163">
        <v>0</v>
      </c>
      <c r="Q36" s="163">
        <f t="shared" si="19"/>
        <v>0</v>
      </c>
      <c r="R36" s="163"/>
      <c r="S36" s="163"/>
      <c r="T36" s="164">
        <v>0</v>
      </c>
      <c r="U36" s="163">
        <f t="shared" si="20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123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27</v>
      </c>
      <c r="B37" s="160" t="s">
        <v>57</v>
      </c>
      <c r="C37" s="193" t="s">
        <v>144</v>
      </c>
      <c r="D37" s="162" t="s">
        <v>129</v>
      </c>
      <c r="E37" s="168">
        <v>9</v>
      </c>
      <c r="F37" s="170"/>
      <c r="G37" s="171">
        <f t="shared" si="14"/>
        <v>0</v>
      </c>
      <c r="H37" s="170"/>
      <c r="I37" s="171">
        <f t="shared" si="15"/>
        <v>0</v>
      </c>
      <c r="J37" s="170"/>
      <c r="K37" s="171">
        <f t="shared" si="16"/>
        <v>0</v>
      </c>
      <c r="L37" s="171">
        <v>21</v>
      </c>
      <c r="M37" s="171">
        <f t="shared" si="17"/>
        <v>0</v>
      </c>
      <c r="N37" s="163">
        <v>0</v>
      </c>
      <c r="O37" s="163">
        <f t="shared" si="18"/>
        <v>0</v>
      </c>
      <c r="P37" s="163">
        <v>0</v>
      </c>
      <c r="Q37" s="163">
        <f t="shared" si="19"/>
        <v>0</v>
      </c>
      <c r="R37" s="163"/>
      <c r="S37" s="163"/>
      <c r="T37" s="164">
        <v>0</v>
      </c>
      <c r="U37" s="163">
        <f t="shared" si="20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123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28</v>
      </c>
      <c r="B38" s="160" t="s">
        <v>145</v>
      </c>
      <c r="C38" s="193" t="s">
        <v>146</v>
      </c>
      <c r="D38" s="162" t="s">
        <v>0</v>
      </c>
      <c r="E38" s="168"/>
      <c r="F38" s="170"/>
      <c r="G38" s="171">
        <f t="shared" si="14"/>
        <v>0</v>
      </c>
      <c r="H38" s="170"/>
      <c r="I38" s="171">
        <f t="shared" si="15"/>
        <v>0</v>
      </c>
      <c r="J38" s="170"/>
      <c r="K38" s="171">
        <f t="shared" si="16"/>
        <v>0</v>
      </c>
      <c r="L38" s="171">
        <v>21</v>
      </c>
      <c r="M38" s="171">
        <f t="shared" si="17"/>
        <v>0</v>
      </c>
      <c r="N38" s="163">
        <v>0</v>
      </c>
      <c r="O38" s="163">
        <f t="shared" si="18"/>
        <v>0</v>
      </c>
      <c r="P38" s="163">
        <v>0</v>
      </c>
      <c r="Q38" s="163">
        <f t="shared" si="19"/>
        <v>0</v>
      </c>
      <c r="R38" s="163"/>
      <c r="S38" s="163"/>
      <c r="T38" s="164">
        <v>0</v>
      </c>
      <c r="U38" s="163">
        <f t="shared" si="20"/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97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29</v>
      </c>
      <c r="B39" s="160" t="s">
        <v>147</v>
      </c>
      <c r="C39" s="193" t="s">
        <v>148</v>
      </c>
      <c r="D39" s="162" t="s">
        <v>0</v>
      </c>
      <c r="E39" s="168"/>
      <c r="F39" s="170"/>
      <c r="G39" s="171">
        <f t="shared" si="14"/>
        <v>0</v>
      </c>
      <c r="H39" s="170"/>
      <c r="I39" s="171">
        <f t="shared" si="15"/>
        <v>0</v>
      </c>
      <c r="J39" s="170"/>
      <c r="K39" s="171">
        <f t="shared" si="16"/>
        <v>0</v>
      </c>
      <c r="L39" s="171">
        <v>21</v>
      </c>
      <c r="M39" s="171">
        <f t="shared" si="17"/>
        <v>0</v>
      </c>
      <c r="N39" s="163">
        <v>0</v>
      </c>
      <c r="O39" s="163">
        <f t="shared" si="18"/>
        <v>0</v>
      </c>
      <c r="P39" s="163">
        <v>0</v>
      </c>
      <c r="Q39" s="163">
        <f t="shared" si="19"/>
        <v>0</v>
      </c>
      <c r="R39" s="163"/>
      <c r="S39" s="163"/>
      <c r="T39" s="164">
        <v>0</v>
      </c>
      <c r="U39" s="163">
        <f t="shared" si="20"/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97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55" t="s">
        <v>92</v>
      </c>
      <c r="B40" s="161" t="s">
        <v>59</v>
      </c>
      <c r="C40" s="194" t="s">
        <v>60</v>
      </c>
      <c r="D40" s="165"/>
      <c r="E40" s="169"/>
      <c r="F40" s="172"/>
      <c r="G40" s="172">
        <f>SUMIF(AE41:AE49,"&lt;&gt;NOR",G41:G49)</f>
        <v>0</v>
      </c>
      <c r="H40" s="172"/>
      <c r="I40" s="172">
        <f>SUM(I41:I49)</f>
        <v>0</v>
      </c>
      <c r="J40" s="172"/>
      <c r="K40" s="172">
        <f>SUM(K41:K49)</f>
        <v>0</v>
      </c>
      <c r="L40" s="172"/>
      <c r="M40" s="172">
        <f>SUM(M41:M49)</f>
        <v>0</v>
      </c>
      <c r="N40" s="166"/>
      <c r="O40" s="166">
        <f>SUM(O41:O49)</f>
        <v>8.8160000000000002E-2</v>
      </c>
      <c r="P40" s="166"/>
      <c r="Q40" s="166">
        <f>SUM(Q41:Q49)</f>
        <v>0</v>
      </c>
      <c r="R40" s="166"/>
      <c r="S40" s="166"/>
      <c r="T40" s="167"/>
      <c r="U40" s="166">
        <f>SUM(U41:U49)</f>
        <v>18.05</v>
      </c>
      <c r="AE40" t="s">
        <v>93</v>
      </c>
    </row>
    <row r="41" spans="1:60" outlineLevel="1" x14ac:dyDescent="0.2">
      <c r="A41" s="154">
        <v>30</v>
      </c>
      <c r="B41" s="160" t="s">
        <v>59</v>
      </c>
      <c r="C41" s="193" t="s">
        <v>149</v>
      </c>
      <c r="D41" s="162" t="s">
        <v>96</v>
      </c>
      <c r="E41" s="168">
        <v>8</v>
      </c>
      <c r="F41" s="170"/>
      <c r="G41" s="171">
        <f t="shared" ref="G41:G49" si="21">ROUND(E41*F41,2)</f>
        <v>0</v>
      </c>
      <c r="H41" s="170"/>
      <c r="I41" s="171">
        <f t="shared" ref="I41:I49" si="22">ROUND(E41*H41,2)</f>
        <v>0</v>
      </c>
      <c r="J41" s="170"/>
      <c r="K41" s="171">
        <f t="shared" ref="K41:K49" si="23">ROUND(E41*J41,2)</f>
        <v>0</v>
      </c>
      <c r="L41" s="171">
        <v>21</v>
      </c>
      <c r="M41" s="171">
        <f t="shared" ref="M41:M49" si="24">G41*(1+L41/100)</f>
        <v>0</v>
      </c>
      <c r="N41" s="163">
        <v>0</v>
      </c>
      <c r="O41" s="163">
        <f t="shared" ref="O41:O49" si="25">ROUND(E41*N41,5)</f>
        <v>0</v>
      </c>
      <c r="P41" s="163">
        <v>0</v>
      </c>
      <c r="Q41" s="163">
        <f t="shared" ref="Q41:Q49" si="26">ROUND(E41*P41,5)</f>
        <v>0</v>
      </c>
      <c r="R41" s="163"/>
      <c r="S41" s="163"/>
      <c r="T41" s="164">
        <v>0</v>
      </c>
      <c r="U41" s="163">
        <f t="shared" ref="U41:U49" si="27">ROUND(E41*T41,2)</f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97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31</v>
      </c>
      <c r="B42" s="160" t="s">
        <v>150</v>
      </c>
      <c r="C42" s="193" t="s">
        <v>151</v>
      </c>
      <c r="D42" s="162" t="s">
        <v>129</v>
      </c>
      <c r="E42" s="168">
        <v>5</v>
      </c>
      <c r="F42" s="170"/>
      <c r="G42" s="171">
        <f t="shared" si="21"/>
        <v>0</v>
      </c>
      <c r="H42" s="170"/>
      <c r="I42" s="171">
        <f t="shared" si="22"/>
        <v>0</v>
      </c>
      <c r="J42" s="170"/>
      <c r="K42" s="171">
        <f t="shared" si="23"/>
        <v>0</v>
      </c>
      <c r="L42" s="171">
        <v>21</v>
      </c>
      <c r="M42" s="171">
        <f t="shared" si="24"/>
        <v>0</v>
      </c>
      <c r="N42" s="163">
        <v>0</v>
      </c>
      <c r="O42" s="163">
        <f t="shared" si="25"/>
        <v>0</v>
      </c>
      <c r="P42" s="163">
        <v>0</v>
      </c>
      <c r="Q42" s="163">
        <f t="shared" si="26"/>
        <v>0</v>
      </c>
      <c r="R42" s="163"/>
      <c r="S42" s="163"/>
      <c r="T42" s="164">
        <v>0.61699999999999999</v>
      </c>
      <c r="U42" s="163">
        <f t="shared" si="27"/>
        <v>3.09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97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32</v>
      </c>
      <c r="B43" s="160" t="s">
        <v>152</v>
      </c>
      <c r="C43" s="193" t="s">
        <v>153</v>
      </c>
      <c r="D43" s="162" t="s">
        <v>129</v>
      </c>
      <c r="E43" s="168">
        <v>4</v>
      </c>
      <c r="F43" s="170"/>
      <c r="G43" s="171">
        <f t="shared" si="21"/>
        <v>0</v>
      </c>
      <c r="H43" s="170"/>
      <c r="I43" s="171">
        <f t="shared" si="22"/>
        <v>0</v>
      </c>
      <c r="J43" s="170"/>
      <c r="K43" s="171">
        <f t="shared" si="23"/>
        <v>0</v>
      </c>
      <c r="L43" s="171">
        <v>21</v>
      </c>
      <c r="M43" s="171">
        <f t="shared" si="24"/>
        <v>0</v>
      </c>
      <c r="N43" s="163">
        <v>0</v>
      </c>
      <c r="O43" s="163">
        <f t="shared" si="25"/>
        <v>0</v>
      </c>
      <c r="P43" s="163">
        <v>0</v>
      </c>
      <c r="Q43" s="163">
        <f t="shared" si="26"/>
        <v>0</v>
      </c>
      <c r="R43" s="163"/>
      <c r="S43" s="163"/>
      <c r="T43" s="164">
        <v>0.92900000000000005</v>
      </c>
      <c r="U43" s="163">
        <f t="shared" si="27"/>
        <v>3.72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97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33</v>
      </c>
      <c r="B44" s="160" t="s">
        <v>154</v>
      </c>
      <c r="C44" s="193" t="s">
        <v>155</v>
      </c>
      <c r="D44" s="162" t="s">
        <v>129</v>
      </c>
      <c r="E44" s="168">
        <v>5</v>
      </c>
      <c r="F44" s="170"/>
      <c r="G44" s="171">
        <f t="shared" si="21"/>
        <v>0</v>
      </c>
      <c r="H44" s="170"/>
      <c r="I44" s="171">
        <f t="shared" si="22"/>
        <v>0</v>
      </c>
      <c r="J44" s="170"/>
      <c r="K44" s="171">
        <f t="shared" si="23"/>
        <v>0</v>
      </c>
      <c r="L44" s="171">
        <v>21</v>
      </c>
      <c r="M44" s="171">
        <f t="shared" si="24"/>
        <v>0</v>
      </c>
      <c r="N44" s="163">
        <v>0</v>
      </c>
      <c r="O44" s="163">
        <f t="shared" si="25"/>
        <v>0</v>
      </c>
      <c r="P44" s="163">
        <v>0</v>
      </c>
      <c r="Q44" s="163">
        <f t="shared" si="26"/>
        <v>0</v>
      </c>
      <c r="R44" s="163"/>
      <c r="S44" s="163"/>
      <c r="T44" s="164">
        <v>0.94</v>
      </c>
      <c r="U44" s="163">
        <f t="shared" si="27"/>
        <v>4.7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97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34</v>
      </c>
      <c r="B45" s="160" t="s">
        <v>156</v>
      </c>
      <c r="C45" s="193" t="s">
        <v>157</v>
      </c>
      <c r="D45" s="162" t="s">
        <v>129</v>
      </c>
      <c r="E45" s="168">
        <v>3</v>
      </c>
      <c r="F45" s="170"/>
      <c r="G45" s="171">
        <f t="shared" si="21"/>
        <v>0</v>
      </c>
      <c r="H45" s="170"/>
      <c r="I45" s="171">
        <f t="shared" si="22"/>
        <v>0</v>
      </c>
      <c r="J45" s="170"/>
      <c r="K45" s="171">
        <f t="shared" si="23"/>
        <v>0</v>
      </c>
      <c r="L45" s="171">
        <v>21</v>
      </c>
      <c r="M45" s="171">
        <f t="shared" si="24"/>
        <v>0</v>
      </c>
      <c r="N45" s="163">
        <v>0</v>
      </c>
      <c r="O45" s="163">
        <f t="shared" si="25"/>
        <v>0</v>
      </c>
      <c r="P45" s="163">
        <v>0</v>
      </c>
      <c r="Q45" s="163">
        <f t="shared" si="26"/>
        <v>0</v>
      </c>
      <c r="R45" s="163"/>
      <c r="S45" s="163"/>
      <c r="T45" s="164">
        <v>1.115</v>
      </c>
      <c r="U45" s="163">
        <f t="shared" si="27"/>
        <v>3.35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97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35</v>
      </c>
      <c r="B46" s="160" t="s">
        <v>156</v>
      </c>
      <c r="C46" s="193" t="s">
        <v>158</v>
      </c>
      <c r="D46" s="162" t="s">
        <v>129</v>
      </c>
      <c r="E46" s="168">
        <v>1</v>
      </c>
      <c r="F46" s="170"/>
      <c r="G46" s="171">
        <f t="shared" si="21"/>
        <v>0</v>
      </c>
      <c r="H46" s="170"/>
      <c r="I46" s="171">
        <f t="shared" si="22"/>
        <v>0</v>
      </c>
      <c r="J46" s="170"/>
      <c r="K46" s="171">
        <f t="shared" si="23"/>
        <v>0</v>
      </c>
      <c r="L46" s="171">
        <v>21</v>
      </c>
      <c r="M46" s="171">
        <f t="shared" si="24"/>
        <v>0</v>
      </c>
      <c r="N46" s="163">
        <v>0</v>
      </c>
      <c r="O46" s="163">
        <f t="shared" si="25"/>
        <v>0</v>
      </c>
      <c r="P46" s="163">
        <v>0</v>
      </c>
      <c r="Q46" s="163">
        <f t="shared" si="26"/>
        <v>0</v>
      </c>
      <c r="R46" s="163"/>
      <c r="S46" s="163"/>
      <c r="T46" s="164">
        <v>1.115</v>
      </c>
      <c r="U46" s="163">
        <f t="shared" si="27"/>
        <v>1.1200000000000001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36</v>
      </c>
      <c r="B47" s="160" t="s">
        <v>159</v>
      </c>
      <c r="C47" s="193" t="s">
        <v>160</v>
      </c>
      <c r="D47" s="162" t="s">
        <v>129</v>
      </c>
      <c r="E47" s="168">
        <v>2</v>
      </c>
      <c r="F47" s="170"/>
      <c r="G47" s="171">
        <f t="shared" si="21"/>
        <v>0</v>
      </c>
      <c r="H47" s="170"/>
      <c r="I47" s="171">
        <f t="shared" si="22"/>
        <v>0</v>
      </c>
      <c r="J47" s="170"/>
      <c r="K47" s="171">
        <f t="shared" si="23"/>
        <v>0</v>
      </c>
      <c r="L47" s="171">
        <v>21</v>
      </c>
      <c r="M47" s="171">
        <f t="shared" si="24"/>
        <v>0</v>
      </c>
      <c r="N47" s="163">
        <v>4.4080000000000001E-2</v>
      </c>
      <c r="O47" s="163">
        <f t="shared" si="25"/>
        <v>8.8160000000000002E-2</v>
      </c>
      <c r="P47" s="163">
        <v>0</v>
      </c>
      <c r="Q47" s="163">
        <f t="shared" si="26"/>
        <v>0</v>
      </c>
      <c r="R47" s="163"/>
      <c r="S47" s="163"/>
      <c r="T47" s="164">
        <v>1.0369999999999999</v>
      </c>
      <c r="U47" s="163">
        <f t="shared" si="27"/>
        <v>2.0699999999999998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97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37</v>
      </c>
      <c r="B48" s="160" t="s">
        <v>161</v>
      </c>
      <c r="C48" s="193" t="s">
        <v>162</v>
      </c>
      <c r="D48" s="162" t="s">
        <v>0</v>
      </c>
      <c r="E48" s="168"/>
      <c r="F48" s="170"/>
      <c r="G48" s="171">
        <f t="shared" si="21"/>
        <v>0</v>
      </c>
      <c r="H48" s="170"/>
      <c r="I48" s="171">
        <f t="shared" si="22"/>
        <v>0</v>
      </c>
      <c r="J48" s="170"/>
      <c r="K48" s="171">
        <f t="shared" si="23"/>
        <v>0</v>
      </c>
      <c r="L48" s="171">
        <v>21</v>
      </c>
      <c r="M48" s="171">
        <f t="shared" si="24"/>
        <v>0</v>
      </c>
      <c r="N48" s="163">
        <v>0</v>
      </c>
      <c r="O48" s="163">
        <f t="shared" si="25"/>
        <v>0</v>
      </c>
      <c r="P48" s="163">
        <v>0</v>
      </c>
      <c r="Q48" s="163">
        <f t="shared" si="26"/>
        <v>0</v>
      </c>
      <c r="R48" s="163"/>
      <c r="S48" s="163"/>
      <c r="T48" s="164">
        <v>0</v>
      </c>
      <c r="U48" s="163">
        <f t="shared" si="27"/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38</v>
      </c>
      <c r="B49" s="160" t="s">
        <v>163</v>
      </c>
      <c r="C49" s="193" t="s">
        <v>164</v>
      </c>
      <c r="D49" s="162" t="s">
        <v>0</v>
      </c>
      <c r="E49" s="168"/>
      <c r="F49" s="170"/>
      <c r="G49" s="171">
        <f t="shared" si="21"/>
        <v>0</v>
      </c>
      <c r="H49" s="170"/>
      <c r="I49" s="171">
        <f t="shared" si="22"/>
        <v>0</v>
      </c>
      <c r="J49" s="170"/>
      <c r="K49" s="171">
        <f t="shared" si="23"/>
        <v>0</v>
      </c>
      <c r="L49" s="171">
        <v>21</v>
      </c>
      <c r="M49" s="171">
        <f t="shared" si="24"/>
        <v>0</v>
      </c>
      <c r="N49" s="163">
        <v>0</v>
      </c>
      <c r="O49" s="163">
        <f t="shared" si="25"/>
        <v>0</v>
      </c>
      <c r="P49" s="163">
        <v>0</v>
      </c>
      <c r="Q49" s="163">
        <f t="shared" si="26"/>
        <v>0</v>
      </c>
      <c r="R49" s="163"/>
      <c r="S49" s="163"/>
      <c r="T49" s="164">
        <v>0</v>
      </c>
      <c r="U49" s="163">
        <f t="shared" si="27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5" t="s">
        <v>92</v>
      </c>
      <c r="B50" s="161" t="s">
        <v>61</v>
      </c>
      <c r="C50" s="194" t="s">
        <v>62</v>
      </c>
      <c r="D50" s="165"/>
      <c r="E50" s="169"/>
      <c r="F50" s="172"/>
      <c r="G50" s="172">
        <f>SUMIF(AE51:AE54,"&lt;&gt;NOR",G51:G54)</f>
        <v>0</v>
      </c>
      <c r="H50" s="172"/>
      <c r="I50" s="172">
        <f>SUM(I51:I54)</f>
        <v>0</v>
      </c>
      <c r="J50" s="172"/>
      <c r="K50" s="172">
        <f>SUM(K51:K54)</f>
        <v>0</v>
      </c>
      <c r="L50" s="172"/>
      <c r="M50" s="172">
        <f>SUM(M51:M54)</f>
        <v>0</v>
      </c>
      <c r="N50" s="166"/>
      <c r="O50" s="166">
        <f>SUM(O51:O54)</f>
        <v>2.4599999999999999E-3</v>
      </c>
      <c r="P50" s="166"/>
      <c r="Q50" s="166">
        <f>SUM(Q51:Q54)</f>
        <v>0</v>
      </c>
      <c r="R50" s="166"/>
      <c r="S50" s="166"/>
      <c r="T50" s="167"/>
      <c r="U50" s="166">
        <f>SUM(U51:U54)</f>
        <v>17.47</v>
      </c>
      <c r="AE50" t="s">
        <v>93</v>
      </c>
    </row>
    <row r="51" spans="1:60" outlineLevel="1" x14ac:dyDescent="0.2">
      <c r="A51" s="154">
        <v>39</v>
      </c>
      <c r="B51" s="160" t="s">
        <v>165</v>
      </c>
      <c r="C51" s="193" t="s">
        <v>166</v>
      </c>
      <c r="D51" s="162" t="s">
        <v>167</v>
      </c>
      <c r="E51" s="168">
        <v>40</v>
      </c>
      <c r="F51" s="170"/>
      <c r="G51" s="171">
        <f>ROUND(E51*F51,2)</f>
        <v>0</v>
      </c>
      <c r="H51" s="170"/>
      <c r="I51" s="171">
        <f>ROUND(E51*H51,2)</f>
        <v>0</v>
      </c>
      <c r="J51" s="170"/>
      <c r="K51" s="171">
        <f>ROUND(E51*J51,2)</f>
        <v>0</v>
      </c>
      <c r="L51" s="171">
        <v>21</v>
      </c>
      <c r="M51" s="171">
        <f>G51*(1+L51/100)</f>
        <v>0</v>
      </c>
      <c r="N51" s="163">
        <v>6.0000000000000002E-5</v>
      </c>
      <c r="O51" s="163">
        <f>ROUND(E51*N51,5)</f>
        <v>2.3999999999999998E-3</v>
      </c>
      <c r="P51" s="163">
        <v>0</v>
      </c>
      <c r="Q51" s="163">
        <f>ROUND(E51*P51,5)</f>
        <v>0</v>
      </c>
      <c r="R51" s="163"/>
      <c r="S51" s="163"/>
      <c r="T51" s="164">
        <v>0.42599999999999999</v>
      </c>
      <c r="U51" s="163">
        <f>ROUND(E51*T51,2)</f>
        <v>17.04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40</v>
      </c>
      <c r="B52" s="160" t="s">
        <v>168</v>
      </c>
      <c r="C52" s="193" t="s">
        <v>169</v>
      </c>
      <c r="D52" s="162" t="s">
        <v>109</v>
      </c>
      <c r="E52" s="168">
        <v>1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63">
        <v>6.0000000000000002E-5</v>
      </c>
      <c r="O52" s="163">
        <f>ROUND(E52*N52,5)</f>
        <v>6.0000000000000002E-5</v>
      </c>
      <c r="P52" s="163">
        <v>0</v>
      </c>
      <c r="Q52" s="163">
        <f>ROUND(E52*P52,5)</f>
        <v>0</v>
      </c>
      <c r="R52" s="163"/>
      <c r="S52" s="163"/>
      <c r="T52" s="164">
        <v>0.42599999999999999</v>
      </c>
      <c r="U52" s="163">
        <f>ROUND(E52*T52,2)</f>
        <v>0.43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97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41</v>
      </c>
      <c r="B53" s="160" t="s">
        <v>170</v>
      </c>
      <c r="C53" s="193" t="s">
        <v>171</v>
      </c>
      <c r="D53" s="162" t="s">
        <v>0</v>
      </c>
      <c r="E53" s="168"/>
      <c r="F53" s="170"/>
      <c r="G53" s="171">
        <f>ROUND(E53*F53,2)</f>
        <v>0</v>
      </c>
      <c r="H53" s="170"/>
      <c r="I53" s="171">
        <f>ROUND(E53*H53,2)</f>
        <v>0</v>
      </c>
      <c r="J53" s="170"/>
      <c r="K53" s="171">
        <f>ROUND(E53*J53,2)</f>
        <v>0</v>
      </c>
      <c r="L53" s="171">
        <v>21</v>
      </c>
      <c r="M53" s="171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0</v>
      </c>
      <c r="U53" s="163">
        <f>ROUND(E53*T53,2)</f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42</v>
      </c>
      <c r="B54" s="160" t="s">
        <v>172</v>
      </c>
      <c r="C54" s="193" t="s">
        <v>173</v>
      </c>
      <c r="D54" s="162" t="s">
        <v>0</v>
      </c>
      <c r="E54" s="168"/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0</v>
      </c>
      <c r="U54" s="163">
        <f>ROUND(E54*T54,2)</f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97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92</v>
      </c>
      <c r="B55" s="161" t="s">
        <v>63</v>
      </c>
      <c r="C55" s="194" t="s">
        <v>64</v>
      </c>
      <c r="D55" s="165"/>
      <c r="E55" s="169"/>
      <c r="F55" s="172"/>
      <c r="G55" s="172">
        <f>SUMIF(AE56:AE59,"&lt;&gt;NOR",G56:G59)</f>
        <v>0</v>
      </c>
      <c r="H55" s="172"/>
      <c r="I55" s="172">
        <f>SUM(I56:I59)</f>
        <v>0</v>
      </c>
      <c r="J55" s="172"/>
      <c r="K55" s="172">
        <f>SUM(K56:K59)</f>
        <v>0</v>
      </c>
      <c r="L55" s="172"/>
      <c r="M55" s="172">
        <f>SUM(M56:M59)</f>
        <v>0</v>
      </c>
      <c r="N55" s="166"/>
      <c r="O55" s="166">
        <f>SUM(O56:O59)</f>
        <v>1.0540000000000001E-2</v>
      </c>
      <c r="P55" s="166"/>
      <c r="Q55" s="166">
        <f>SUM(Q56:Q59)</f>
        <v>0</v>
      </c>
      <c r="R55" s="166"/>
      <c r="S55" s="166"/>
      <c r="T55" s="167"/>
      <c r="U55" s="166">
        <f>SUM(U56:U59)</f>
        <v>13.44</v>
      </c>
      <c r="AE55" t="s">
        <v>93</v>
      </c>
    </row>
    <row r="56" spans="1:60" outlineLevel="1" x14ac:dyDescent="0.2">
      <c r="A56" s="154">
        <v>43</v>
      </c>
      <c r="B56" s="160" t="s">
        <v>174</v>
      </c>
      <c r="C56" s="193" t="s">
        <v>175</v>
      </c>
      <c r="D56" s="162" t="s">
        <v>176</v>
      </c>
      <c r="E56" s="168">
        <v>4.2</v>
      </c>
      <c r="F56" s="170"/>
      <c r="G56" s="171">
        <f>ROUND(E56*F56,2)</f>
        <v>0</v>
      </c>
      <c r="H56" s="170"/>
      <c r="I56" s="171">
        <f>ROUND(E56*H56,2)</f>
        <v>0</v>
      </c>
      <c r="J56" s="170"/>
      <c r="K56" s="171">
        <f>ROUND(E56*J56,2)</f>
        <v>0</v>
      </c>
      <c r="L56" s="171">
        <v>21</v>
      </c>
      <c r="M56" s="171">
        <f>G56*(1+L56/100)</f>
        <v>0</v>
      </c>
      <c r="N56" s="163">
        <v>3.1E-4</v>
      </c>
      <c r="O56" s="163">
        <f>ROUND(E56*N56,5)</f>
        <v>1.2999999999999999E-3</v>
      </c>
      <c r="P56" s="163">
        <v>0</v>
      </c>
      <c r="Q56" s="163">
        <f>ROUND(E56*P56,5)</f>
        <v>0</v>
      </c>
      <c r="R56" s="163"/>
      <c r="S56" s="163"/>
      <c r="T56" s="164">
        <v>0.40300000000000002</v>
      </c>
      <c r="U56" s="163">
        <f>ROUND(E56*T56,2)</f>
        <v>1.69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97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44</v>
      </c>
      <c r="B57" s="160" t="s">
        <v>177</v>
      </c>
      <c r="C57" s="193" t="s">
        <v>178</v>
      </c>
      <c r="D57" s="162" t="s">
        <v>116</v>
      </c>
      <c r="E57" s="168">
        <v>132</v>
      </c>
      <c r="F57" s="170"/>
      <c r="G57" s="171">
        <f>ROUND(E57*F57,2)</f>
        <v>0</v>
      </c>
      <c r="H57" s="170"/>
      <c r="I57" s="171">
        <f>ROUND(E57*H57,2)</f>
        <v>0</v>
      </c>
      <c r="J57" s="170"/>
      <c r="K57" s="171">
        <f>ROUND(E57*J57,2)</f>
        <v>0</v>
      </c>
      <c r="L57" s="171">
        <v>21</v>
      </c>
      <c r="M57" s="171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0</v>
      </c>
      <c r="U57" s="163">
        <f>ROUND(E57*T57,2)</f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97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45</v>
      </c>
      <c r="B58" s="160" t="s">
        <v>179</v>
      </c>
      <c r="C58" s="193" t="s">
        <v>180</v>
      </c>
      <c r="D58" s="162" t="s">
        <v>116</v>
      </c>
      <c r="E58" s="168">
        <v>132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63">
        <v>6.9999999999999994E-5</v>
      </c>
      <c r="O58" s="163">
        <f>ROUND(E58*N58,5)</f>
        <v>9.2399999999999999E-3</v>
      </c>
      <c r="P58" s="163">
        <v>0</v>
      </c>
      <c r="Q58" s="163">
        <f>ROUND(E58*P58,5)</f>
        <v>0</v>
      </c>
      <c r="R58" s="163"/>
      <c r="S58" s="163"/>
      <c r="T58" s="164">
        <v>8.8999999999999996E-2</v>
      </c>
      <c r="U58" s="163">
        <f>ROUND(E58*T58,2)</f>
        <v>11.75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97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46</v>
      </c>
      <c r="B59" s="160" t="s">
        <v>63</v>
      </c>
      <c r="C59" s="193" t="s">
        <v>181</v>
      </c>
      <c r="D59" s="162" t="s">
        <v>129</v>
      </c>
      <c r="E59" s="168">
        <v>4</v>
      </c>
      <c r="F59" s="170"/>
      <c r="G59" s="171">
        <f>ROUND(E59*F59,2)</f>
        <v>0</v>
      </c>
      <c r="H59" s="170"/>
      <c r="I59" s="171">
        <f>ROUND(E59*H59,2)</f>
        <v>0</v>
      </c>
      <c r="J59" s="170"/>
      <c r="K59" s="171">
        <f>ROUND(E59*J59,2)</f>
        <v>0</v>
      </c>
      <c r="L59" s="171">
        <v>21</v>
      </c>
      <c r="M59" s="171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</v>
      </c>
      <c r="U59" s="163">
        <f>ROUND(E59*T59,2)</f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97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x14ac:dyDescent="0.2">
      <c r="A60" s="155" t="s">
        <v>92</v>
      </c>
      <c r="B60" s="161" t="s">
        <v>65</v>
      </c>
      <c r="C60" s="194" t="s">
        <v>26</v>
      </c>
      <c r="D60" s="165"/>
      <c r="E60" s="169"/>
      <c r="F60" s="172"/>
      <c r="G60" s="172">
        <f>SUMIF(AE61:AE61,"&lt;&gt;NOR",G61:G61)</f>
        <v>0</v>
      </c>
      <c r="H60" s="172"/>
      <c r="I60" s="172">
        <f>SUM(I61:I61)</f>
        <v>0</v>
      </c>
      <c r="J60" s="172"/>
      <c r="K60" s="172">
        <f>SUM(K61:K61)</f>
        <v>0</v>
      </c>
      <c r="L60" s="172"/>
      <c r="M60" s="172">
        <f>SUM(M61:M61)</f>
        <v>0</v>
      </c>
      <c r="N60" s="166"/>
      <c r="O60" s="166">
        <f>SUM(O61:O61)</f>
        <v>0</v>
      </c>
      <c r="P60" s="166"/>
      <c r="Q60" s="166">
        <f>SUM(Q61:Q61)</f>
        <v>0</v>
      </c>
      <c r="R60" s="166"/>
      <c r="S60" s="166"/>
      <c r="T60" s="167"/>
      <c r="U60" s="166">
        <f>SUM(U61:U61)</f>
        <v>0</v>
      </c>
      <c r="AE60" t="s">
        <v>93</v>
      </c>
    </row>
    <row r="61" spans="1:60" outlineLevel="1" x14ac:dyDescent="0.2">
      <c r="A61" s="181">
        <v>47</v>
      </c>
      <c r="B61" s="182" t="s">
        <v>182</v>
      </c>
      <c r="C61" s="195" t="s">
        <v>183</v>
      </c>
      <c r="D61" s="183" t="s">
        <v>0</v>
      </c>
      <c r="E61" s="184"/>
      <c r="F61" s="185"/>
      <c r="G61" s="186">
        <f>ROUND(E61*F61,2)</f>
        <v>0</v>
      </c>
      <c r="H61" s="185"/>
      <c r="I61" s="186">
        <f>ROUND(E61*H61,2)</f>
        <v>0</v>
      </c>
      <c r="J61" s="185"/>
      <c r="K61" s="186">
        <f>ROUND(E61*J61,2)</f>
        <v>0</v>
      </c>
      <c r="L61" s="186">
        <v>21</v>
      </c>
      <c r="M61" s="186">
        <f>G61*(1+L61/100)</f>
        <v>0</v>
      </c>
      <c r="N61" s="187">
        <v>0</v>
      </c>
      <c r="O61" s="187">
        <f>ROUND(E61*N61,5)</f>
        <v>0</v>
      </c>
      <c r="P61" s="187">
        <v>0</v>
      </c>
      <c r="Q61" s="187">
        <f>ROUND(E61*P61,5)</f>
        <v>0</v>
      </c>
      <c r="R61" s="187"/>
      <c r="S61" s="187"/>
      <c r="T61" s="188">
        <v>0</v>
      </c>
      <c r="U61" s="187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97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x14ac:dyDescent="0.2">
      <c r="A62" s="6"/>
      <c r="B62" s="7" t="s">
        <v>184</v>
      </c>
      <c r="C62" s="196" t="s">
        <v>184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v>15</v>
      </c>
      <c r="AD62">
        <v>21</v>
      </c>
    </row>
    <row r="63" spans="1:60" x14ac:dyDescent="0.2">
      <c r="A63" s="189"/>
      <c r="B63" s="190">
        <v>26</v>
      </c>
      <c r="C63" s="197" t="s">
        <v>184</v>
      </c>
      <c r="D63" s="191"/>
      <c r="E63" s="191"/>
      <c r="F63" s="191"/>
      <c r="G63" s="192">
        <f>G8+G17+G31+G40+G50+G55+G60</f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f>SUMIF(L7:L61,AC62,G7:G61)</f>
        <v>0</v>
      </c>
      <c r="AD63">
        <f>SUMIF(L7:L61,AD62,G7:G61)</f>
        <v>0</v>
      </c>
      <c r="AE63" t="s">
        <v>185</v>
      </c>
    </row>
    <row r="64" spans="1:60" x14ac:dyDescent="0.2">
      <c r="A64" s="6"/>
      <c r="B64" s="7" t="s">
        <v>184</v>
      </c>
      <c r="C64" s="196" t="s">
        <v>184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184</v>
      </c>
      <c r="C65" s="196" t="s">
        <v>184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8">
        <v>33</v>
      </c>
      <c r="B66" s="258"/>
      <c r="C66" s="259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60"/>
      <c r="B67" s="261"/>
      <c r="C67" s="262"/>
      <c r="D67" s="261"/>
      <c r="E67" s="261"/>
      <c r="F67" s="261"/>
      <c r="G67" s="263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E67" t="s">
        <v>186</v>
      </c>
    </row>
    <row r="68" spans="1:31" x14ac:dyDescent="0.2">
      <c r="A68" s="264"/>
      <c r="B68" s="265"/>
      <c r="C68" s="266"/>
      <c r="D68" s="265"/>
      <c r="E68" s="265"/>
      <c r="F68" s="265"/>
      <c r="G68" s="26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64"/>
      <c r="B69" s="265"/>
      <c r="C69" s="266"/>
      <c r="D69" s="265"/>
      <c r="E69" s="265"/>
      <c r="F69" s="265"/>
      <c r="G69" s="26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64"/>
      <c r="B70" s="265"/>
      <c r="C70" s="266"/>
      <c r="D70" s="265"/>
      <c r="E70" s="265"/>
      <c r="F70" s="265"/>
      <c r="G70" s="26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68"/>
      <c r="B71" s="269"/>
      <c r="C71" s="270"/>
      <c r="D71" s="269"/>
      <c r="E71" s="269"/>
      <c r="F71" s="269"/>
      <c r="G71" s="271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6"/>
      <c r="B72" s="7" t="s">
        <v>184</v>
      </c>
      <c r="C72" s="196" t="s">
        <v>184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C73" s="198"/>
      <c r="AE73" t="s">
        <v>187</v>
      </c>
    </row>
  </sheetData>
  <mergeCells count="6">
    <mergeCell ref="A67:G71"/>
    <mergeCell ref="A1:G1"/>
    <mergeCell ref="C2:G2"/>
    <mergeCell ref="C3:G3"/>
    <mergeCell ref="C4:G4"/>
    <mergeCell ref="A66:C6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 project</dc:creator>
  <cp:lastModifiedBy>HJ project</cp:lastModifiedBy>
  <cp:lastPrinted>2022-03-01T13:40:02Z</cp:lastPrinted>
  <dcterms:created xsi:type="dcterms:W3CDTF">2009-04-08T07:15:50Z</dcterms:created>
  <dcterms:modified xsi:type="dcterms:W3CDTF">2022-03-01T13:55:12Z</dcterms:modified>
</cp:coreProperties>
</file>